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研学营地收益测算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¥&quot;#,##0"/>
    <numFmt numFmtId="165" formatCode="0.0%"/>
    <numFmt numFmtId="166" formatCode="0.0&quot;%&quot;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  <font>
      <b val="1"/>
      <color rgb="001F2933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3" fillId="4" borderId="0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5" fillId="2" borderId="1" applyAlignment="1" pivotButton="0" quotePrefix="0" xfId="0">
      <alignment horizontal="center"/>
    </xf>
    <xf numFmtId="0" fontId="6" fillId="0" borderId="1" pivotButton="0" quotePrefix="0" xfId="0"/>
    <xf numFmtId="3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5" fontId="7" fillId="4" borderId="1" applyAlignment="1" pivotButton="0" quotePrefix="0" xfId="0">
      <alignment horizontal="right"/>
    </xf>
    <xf numFmtId="0" fontId="7" fillId="0" borderId="1" pivotButton="0" quotePrefix="0" xfId="0"/>
    <xf numFmtId="3" fontId="7" fillId="4" borderId="1" applyAlignment="1" pivotButton="0" quotePrefix="0" xfId="0">
      <alignment horizontal="right"/>
    </xf>
    <xf numFmtId="0" fontId="0" fillId="0" borderId="1" pivotButton="0" quotePrefix="0" xfId="0"/>
    <xf numFmtId="166" fontId="4" fillId="3" borderId="0" applyAlignment="1" pivotButton="0" quotePrefix="0" xfId="0">
      <alignment horizontal="right"/>
    </xf>
    <xf numFmtId="166" fontId="3" fillId="4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研学营地 / 营地教育收益管理 — 收益测算模板</t>
        </is>
      </c>
    </row>
    <row r="2">
      <c r="B2" s="2" t="inlineStr">
        <is>
          <t>黄色=输入，绿色=结果。填营位数、营期、批次与营费，自动算满营率 OCC、综合单价、单营位产出 RevPAS、嵌套营种加权均价与早鸟/甩舱模拟。百分比直接填数字。</t>
        </is>
      </c>
    </row>
    <row r="4">
      <c r="B4" s="3" t="inlineStr">
        <is>
          <t>① 参数输入（请修改黄色单元格）</t>
        </is>
      </c>
    </row>
    <row r="5">
      <c r="B5" s="4" t="inlineStr">
        <is>
          <t>可容纳营位数（个）</t>
        </is>
      </c>
      <c r="C5" s="5" t="n">
        <v>200</v>
      </c>
      <c r="D5" s="2" t="inlineStr">
        <is>
          <t>营地单期可售营位总数</t>
        </is>
      </c>
    </row>
    <row r="6">
      <c r="B6" s="4" t="inlineStr">
        <is>
          <t>营期天数（天）</t>
        </is>
      </c>
      <c r="C6" s="5" t="n">
        <v>7</v>
      </c>
      <c r="D6" s="2" t="inlineStr">
        <is>
          <t>单个营期跨天数</t>
        </is>
      </c>
    </row>
    <row r="7">
      <c r="B7" s="4" t="inlineStr">
        <is>
          <t>本期批次（期）</t>
        </is>
      </c>
      <c r="C7" s="5" t="n">
        <v>5</v>
      </c>
      <c r="D7" s="2" t="inlineStr">
        <is>
          <t>统计期内开营期数（如暑期 5 期）</t>
        </is>
      </c>
    </row>
    <row r="8">
      <c r="B8" s="4" t="inlineStr">
        <is>
          <t>已售营位夜（slot-night）</t>
        </is>
      </c>
      <c r="C8" s="5" t="n">
        <v>6300</v>
      </c>
      <c r="D8" s="2" t="inlineStr">
        <is>
          <t>已卖出的营位×夜</t>
        </is>
      </c>
    </row>
    <row r="9">
      <c r="B9" s="4" t="inlineStr">
        <is>
          <t>平均营费（元/营位夜）</t>
        </is>
      </c>
      <c r="C9" s="6" t="n">
        <v>680</v>
      </c>
      <c r="D9" s="2" t="inlineStr">
        <is>
          <t>基础营费均值</t>
        </is>
      </c>
    </row>
    <row r="10">
      <c r="B10" s="4" t="inlineStr">
        <is>
          <t>餐饮+活动摊入（元/营位夜）</t>
        </is>
      </c>
      <c r="C10" s="6" t="n">
        <v>220</v>
      </c>
      <c r="D10" s="2" t="inlineStr">
        <is>
          <t>餐食与活动净贡献摊到每营位夜</t>
        </is>
      </c>
    </row>
    <row r="11">
      <c r="B11" s="3" t="inlineStr">
        <is>
          <t>② 核心结果（自动，请勿手动改）</t>
        </is>
      </c>
    </row>
    <row r="12">
      <c r="B12" s="4" t="inlineStr">
        <is>
          <t>可用营位夜 = 营位数×天数×批次</t>
        </is>
      </c>
      <c r="C12" s="7">
        <f>C5*C6*C7</f>
        <v/>
      </c>
      <c r="D12" s="2" t="inlineStr">
        <is>
          <t>统计期总产能</t>
        </is>
      </c>
    </row>
    <row r="13">
      <c r="B13" s="4" t="inlineStr">
        <is>
          <t>满营率 OCC = 已售/可用</t>
        </is>
      </c>
      <c r="C13" s="8">
        <f>C8/C12</f>
        <v/>
      </c>
      <c r="D13" s="2" t="inlineStr">
        <is>
          <t>相当于酒店 OCC</t>
        </is>
      </c>
    </row>
    <row r="14">
      <c r="B14" s="4" t="inlineStr">
        <is>
          <t>综合单价 = 营费+餐饮摊入</t>
        </is>
      </c>
      <c r="C14" s="9">
        <f>C9+C10</f>
        <v/>
      </c>
      <c r="D14" s="2" t="inlineStr">
        <is>
          <t>每营位夜总单价</t>
        </is>
      </c>
    </row>
    <row r="15">
      <c r="B15" s="4" t="inlineStr">
        <is>
          <t>本期总营收 = 综合单价×已售</t>
        </is>
      </c>
      <c r="C15" s="9">
        <f>C14*C8</f>
        <v/>
      </c>
      <c r="D15" s="2" t="inlineStr">
        <is>
          <t>统计期总收入</t>
        </is>
      </c>
    </row>
    <row r="16">
      <c r="B16" s="4" t="inlineStr">
        <is>
          <t>单营位产出 RevPAS = 总营收/可用营位夜</t>
        </is>
      </c>
      <c r="C16" s="9">
        <f>C15/C12</f>
        <v/>
      </c>
      <c r="D16" s="2" t="inlineStr">
        <is>
          <t>营地版 RevPAR，看每可用营位夜赚多少</t>
        </is>
      </c>
    </row>
    <row r="17">
      <c r="B17" s="4" t="inlineStr">
        <is>
          <t>诊断</t>
        </is>
      </c>
      <c r="C17" s="10">
        <f>IF(C13&gt;=0.9,"满营健康 ✓ OCC≥90%","满营率偏低 ✗ 需促销/放开低价渠道/加开肩季批次")</f>
        <v/>
      </c>
      <c r="D17" s="2" t="inlineStr">
        <is>
          <t>OCC 低说明有空营位</t>
        </is>
      </c>
    </row>
    <row r="19">
      <c r="B19" s="3" t="inlineStr">
        <is>
          <t>③ 嵌套营种结构（加权均价演示，假设满营）</t>
        </is>
      </c>
    </row>
    <row r="20">
      <c r="B20" s="11" t="inlineStr">
        <is>
          <t>营种</t>
        </is>
      </c>
      <c r="C20" s="11" t="inlineStr">
        <is>
          <t>营位数</t>
        </is>
      </c>
      <c r="D20" s="11" t="inlineStr">
        <is>
          <t>单价(元/营位夜)</t>
        </is>
      </c>
      <c r="E20" s="11" t="inlineStr">
        <is>
          <t>单期收入(元)</t>
        </is>
      </c>
      <c r="F20" s="11" t="inlineStr">
        <is>
          <t>占收入比</t>
        </is>
      </c>
    </row>
    <row r="21">
      <c r="B21" s="12" t="inlineStr">
        <is>
          <t>STEM 营</t>
        </is>
      </c>
      <c r="C21" s="13" t="n">
        <v>80</v>
      </c>
      <c r="D21" s="14" t="n">
        <v>1000</v>
      </c>
      <c r="E21" s="15">
        <f>C21*$C$7*D21</f>
        <v/>
      </c>
      <c r="F21" s="16">
        <f>E21/$E$25</f>
        <v/>
      </c>
    </row>
    <row r="22">
      <c r="B22" s="12" t="inlineStr">
        <is>
          <t>艺术营</t>
        </is>
      </c>
      <c r="C22" s="13" t="n">
        <v>50</v>
      </c>
      <c r="D22" s="14" t="n">
        <v>900</v>
      </c>
      <c r="E22" s="15">
        <f>C22*$C$7*D22</f>
        <v/>
      </c>
      <c r="F22" s="16">
        <f>E22/$E$25</f>
        <v/>
      </c>
    </row>
    <row r="23">
      <c r="B23" s="12" t="inlineStr">
        <is>
          <t>体育营</t>
        </is>
      </c>
      <c r="C23" s="13" t="n">
        <v>40</v>
      </c>
      <c r="D23" s="14" t="n">
        <v>850</v>
      </c>
      <c r="E23" s="15">
        <f>C23*$C$7*D23</f>
        <v/>
      </c>
      <c r="F23" s="16">
        <f>E23/$E$25</f>
        <v/>
      </c>
    </row>
    <row r="24">
      <c r="B24" s="12" t="inlineStr">
        <is>
          <t>军事营</t>
        </is>
      </c>
      <c r="C24" s="13" t="n">
        <v>30</v>
      </c>
      <c r="D24" s="14" t="n">
        <v>780</v>
      </c>
      <c r="E24" s="15">
        <f>C24*$C$7*D24</f>
        <v/>
      </c>
      <c r="F24" s="16">
        <f>E24/$E$25</f>
        <v/>
      </c>
    </row>
    <row r="25">
      <c r="B25" s="17" t="inlineStr">
        <is>
          <t>合计</t>
        </is>
      </c>
      <c r="C25" s="18">
        <f>SUM(C21:C24)</f>
        <v/>
      </c>
      <c r="D25" s="19" t="inlineStr"/>
      <c r="E25" s="15">
        <f>SUM(E21:E24)</f>
        <v/>
      </c>
      <c r="F25" s="17" t="inlineStr">
        <is>
          <t>100.0%</t>
        </is>
      </c>
    </row>
    <row r="26">
      <c r="B26" s="4" t="inlineStr">
        <is>
          <t>嵌套加权均价 = 总收入/(总营位×天数)</t>
        </is>
      </c>
      <c r="C26" s="9">
        <f>E25/(C25*C7)</f>
        <v/>
      </c>
      <c r="D26" s="2" t="inlineStr">
        <is>
          <t>高价营种越多，加权均价越高（STEM 锚定效应）</t>
        </is>
      </c>
    </row>
    <row r="28">
      <c r="B28" s="3" t="inlineStr">
        <is>
          <t>④ 早鸟 + 临期甩舱 定价模拟</t>
        </is>
      </c>
    </row>
    <row r="29">
      <c r="B29" s="4" t="inlineStr">
        <is>
          <t>早鸟占比（%）</t>
        </is>
      </c>
      <c r="C29" s="20" t="n">
        <v>40</v>
      </c>
      <c r="D29" s="2" t="inlineStr">
        <is>
          <t>开售早期锁量比例</t>
        </is>
      </c>
    </row>
    <row r="30">
      <c r="B30" s="4" t="inlineStr">
        <is>
          <t>早鸟折扣（%）</t>
        </is>
      </c>
      <c r="C30" s="20" t="n">
        <v>12</v>
      </c>
      <c r="D30" s="2" t="inlineStr">
        <is>
          <t>早鸟相对基准的折扣</t>
        </is>
      </c>
    </row>
    <row r="31">
      <c r="B31" s="4" t="inlineStr">
        <is>
          <t>临期甩舱占比（%）</t>
        </is>
      </c>
      <c r="C31" s="20" t="n">
        <v>10</v>
      </c>
      <c r="D31" s="2" t="inlineStr">
        <is>
          <t>临期清尾比例</t>
        </is>
      </c>
    </row>
    <row r="32">
      <c r="B32" s="4" t="inlineStr">
        <is>
          <t>临期甩舱折扣（%）</t>
        </is>
      </c>
      <c r="C32" s="20" t="n">
        <v>25</v>
      </c>
      <c r="D32" s="2" t="inlineStr">
        <is>
          <t>甩舱相对基准的折扣</t>
        </is>
      </c>
    </row>
    <row r="33">
      <c r="B33" s="4" t="inlineStr">
        <is>
          <t>其余正价占比 = 100%−早鸟−临期</t>
        </is>
      </c>
      <c r="C33" s="21">
        <f>MAX(0,100-C29-C31)</f>
        <v/>
      </c>
      <c r="D33" s="2" t="inlineStr">
        <is>
          <t>按正价卖出的部分</t>
        </is>
      </c>
    </row>
    <row r="34">
      <c r="B34" s="4" t="inlineStr">
        <is>
          <t>实现价格系数 = 早鸟×(1−折)+临期×(1−折)+其余×1</t>
        </is>
      </c>
      <c r="C34" s="22">
        <f>C29/100*(1-C30/100)+C31/100*(1-C32/100)+C33/100*1</f>
        <v/>
      </c>
      <c r="D34" s="2" t="inlineStr">
        <is>
          <t>加权平均折扣后的单价系数</t>
        </is>
      </c>
    </row>
    <row r="35">
      <c r="B35" s="4" t="inlineStr">
        <is>
          <t>模拟实现均价 = 基准营费×系数</t>
        </is>
      </c>
      <c r="C35" s="9">
        <f>C9*C34</f>
        <v/>
      </c>
      <c r="D35" s="2" t="inlineStr">
        <is>
          <t>分层定价下的实际均价</t>
        </is>
      </c>
    </row>
    <row r="36">
      <c r="B36" s="4" t="inlineStr">
        <is>
          <t>模拟总收入 = (实现均价+餐饮)×已售</t>
        </is>
      </c>
      <c r="C36" s="9">
        <f>(C35+C10)*C8</f>
        <v/>
      </c>
      <c r="D36" s="2" t="inlineStr">
        <is>
          <t>分层定价总收入</t>
        </is>
      </c>
    </row>
    <row r="37">
      <c r="B37" s="4" t="inlineStr">
        <is>
          <t>全价对照收入 = (基准+餐饮)×已售</t>
        </is>
      </c>
      <c r="C37" s="9">
        <f>(C9+C10)*C8</f>
        <v/>
      </c>
      <c r="D37" s="2" t="inlineStr">
        <is>
          <t>不打折的总收入</t>
        </is>
      </c>
    </row>
    <row r="38">
      <c r="B38" s="4" t="inlineStr">
        <is>
          <t>收入差 = 模拟−全价</t>
        </is>
      </c>
      <c r="C38" s="9">
        <f>C36-C37</f>
        <v/>
      </c>
      <c r="D38" s="2" t="inlineStr">
        <is>
          <t>售出量不变时折扣=让利，需靠增量销量补回</t>
        </is>
      </c>
    </row>
    <row r="39">
      <c r="B39" s="4" t="inlineStr">
        <is>
          <t>结论</t>
        </is>
      </c>
      <c r="C39" s="10">
        <f>IF(C38&gt;=0,"分层定价已补回折扣 ✓","售出量不变时折扣=纯让利 ✗ 营地必须靠早鸟拉动提前锁量、靠口碑带来增量生源才划算")</f>
        <v/>
      </c>
      <c r="D39" s="2" t="inlineStr">
        <is>
          <t>本表假设已售量不变</t>
        </is>
      </c>
    </row>
  </sheetData>
  <mergeCells count="6">
    <mergeCell ref="B4:E4"/>
    <mergeCell ref="B1:D1"/>
    <mergeCell ref="B28:F28"/>
    <mergeCell ref="B19:F19"/>
    <mergeCell ref="B11:E11"/>
    <mergeCell ref="B2:D2"/>
  </mergeCells>
  <dataValidations count="1">
    <dataValidation sqref="C5 C6 C7 C8 C9 C10 C21 C22 C23 C24 C29 C30 C31 C32 D21 D22 D23 D2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23" t="inlineStr">
        <is>
          <t>研学营地 / 营地教育收益管理 — 收益测算模板 使用说明</t>
        </is>
      </c>
    </row>
    <row r="3">
      <c r="B3" s="24" t="inlineStr">
        <is>
          <t>用途</t>
        </is>
      </c>
    </row>
    <row r="4">
      <c r="B4" s="25" t="inlineStr">
        <is>
          <t>用酒店同源的逻辑算研学营地收益：营位=房、营期=连住、批次=档期、营种=房型。核心看单营位产出 RevPAS 与满营率，并用嵌套营种和早鸟/甩舱模拟优化定价。</t>
        </is>
      </c>
    </row>
    <row r="6">
      <c r="B6" s="24" t="inlineStr">
        <is>
          <t>怎么用（3 步）</t>
        </is>
      </c>
    </row>
    <row r="7">
      <c r="B7" s="25" t="inlineStr">
        <is>
          <t>1) 在①填可容纳营位数、营期天数、本期批次、已售营位夜、平均营费与餐饮活动摆入。</t>
        </is>
      </c>
    </row>
    <row r="8">
      <c r="B8" s="25" t="inlineStr">
        <is>
          <t>2) 绿色格自动算可用营位夜、满营率 OCC、综合单价、本期总营收、RevPAS 与诊断。</t>
        </is>
      </c>
    </row>
    <row r="9">
      <c r="B9" s="25" t="inlineStr">
        <is>
          <t>3) 看③嵌套营种加权均价（STEM 越多加权价越高），看④早鸟+甩舱模拟判断折扣力度是否划算。</t>
        </is>
      </c>
    </row>
    <row r="11">
      <c r="B11" s="24" t="inlineStr">
        <is>
          <t>关键公式</t>
        </is>
      </c>
    </row>
    <row r="12">
      <c r="B12" s="25" t="inlineStr">
        <is>
          <t>• 可用营位夜 = 营位数 × 营期天数 × 批次</t>
        </is>
      </c>
    </row>
    <row r="13">
      <c r="B13" s="25" t="inlineStr">
        <is>
          <t>• RevPAS = (营费+餐饮摆入)×已售 ÷ 可用营位夜（营地版 RevPAR）</t>
        </is>
      </c>
    </row>
    <row r="14">
      <c r="B14" s="25" t="inlineStr">
        <is>
          <t>• 嵌套加权均价 = Σ(营位数×天数×单价) ÷ (总营位×天数)</t>
        </is>
      </c>
    </row>
    <row r="15">
      <c r="B15" s="25" t="inlineStr">
        <is>
          <t>• 实现价格系数 = Σ(各档占比×(1−折扣%))，模拟均价=基准×系数</t>
        </is>
      </c>
    </row>
    <row r="17">
      <c r="B17" s="24" t="inlineStr">
        <is>
          <t>填写提示</t>
        </is>
      </c>
    </row>
    <row r="18">
      <c r="B18" s="25" t="inlineStr">
        <is>
          <t>• 营地一般不超售（未成年人安全、大巴与房态固定），靠候补名单补位，而非像酒店那样靠超售吸收 No-show。</t>
        </is>
      </c>
    </row>
    <row r="19">
      <c r="B19" s="25" t="inlineStr">
        <is>
          <t>• 营期开营即过期，临期甩舱要在开营前完成；肩季（春秋周末营）可用低价填位，避免场地空置。</t>
        </is>
      </c>
    </row>
    <row r="20">
      <c r="B20" s="25" t="inlineStr">
        <is>
          <t>• 早鸟本质是「提前锁量 + 拉动增量生源」，本表假设已售量不变，仅看单价折扣影响；真实收益来自早鸟带来的额外满营。</t>
        </is>
      </c>
    </row>
    <row r="21">
      <c r="B21" s="25" t="inlineStr">
        <is>
          <t>• 不同营种共用营地资源，存在嵌套控制：热门营种优先占满，冷门营种错峰开营避免资源冲突。</t>
        </is>
      </c>
    </row>
    <row r="23">
      <c r="B23" s="24" t="inlineStr">
        <is>
          <t>示例（内置默认值）</t>
        </is>
      </c>
    </row>
    <row r="24">
      <c r="B24" s="25" t="inlineStr">
        <is>
          <t>200 营位、7 天营期、5 期、已售 6,300 营位夜@营费¥680+餐饮¥220。→ 可用营位夜=7,000，OCC=90%，综合单价¥900，本期总营收≈¥5.67M，RevPAS≈¥810/营位夜，诊断=健康。嵌套表用满营 200 营位演示加权均价≈¥912（STEM 拉高）。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